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4915" windowHeight="11820"/>
  </bookViews>
  <sheets>
    <sheet name="Výhled_2017až2020" sheetId="1" r:id="rId1"/>
  </sheets>
  <definedNames>
    <definedName name="A_vykaz_zisku" localSheetId="0">#REF!</definedName>
    <definedName name="A_vykaz_zisku">#REF!</definedName>
    <definedName name="B_přehled_majetek" localSheetId="0">#REF!</definedName>
    <definedName name="B_přehled_majetek">#REF!</definedName>
    <definedName name="C_Inv.výst" localSheetId="0">#REF!</definedName>
    <definedName name="C_Inv.výst">#REF!</definedName>
  </definedNames>
  <calcPr calcId="145621"/>
</workbook>
</file>

<file path=xl/calcChain.xml><?xml version="1.0" encoding="utf-8"?>
<calcChain xmlns="http://schemas.openxmlformats.org/spreadsheetml/2006/main">
  <c r="I48" i="1"/>
  <c r="H48"/>
  <c r="H29"/>
  <c r="G29"/>
  <c r="J48" l="1"/>
  <c r="H39"/>
  <c r="G48"/>
  <c r="G39" s="1"/>
  <c r="J39"/>
  <c r="I39"/>
  <c r="J31"/>
  <c r="J32" s="1"/>
  <c r="I31"/>
  <c r="I32" s="1"/>
  <c r="H31"/>
  <c r="H32" s="1"/>
  <c r="G31"/>
  <c r="G32" s="1"/>
  <c r="J24"/>
  <c r="J36" s="1"/>
  <c r="I24"/>
  <c r="I36" s="1"/>
  <c r="I51" s="1"/>
  <c r="H24"/>
  <c r="G24"/>
  <c r="J21"/>
  <c r="H20"/>
  <c r="G20"/>
  <c r="J18"/>
  <c r="I18"/>
  <c r="I21" s="1"/>
  <c r="H18"/>
  <c r="H21" s="1"/>
  <c r="G18"/>
  <c r="G21" s="1"/>
  <c r="J13"/>
  <c r="I13"/>
  <c r="H13"/>
  <c r="G13"/>
  <c r="J51" l="1"/>
  <c r="I37"/>
  <c r="G36"/>
  <c r="G51" s="1"/>
  <c r="H36"/>
  <c r="H37" s="1"/>
  <c r="J37"/>
  <c r="G37" l="1"/>
  <c r="H51"/>
</calcChain>
</file>

<file path=xl/sharedStrings.xml><?xml version="1.0" encoding="utf-8"?>
<sst xmlns="http://schemas.openxmlformats.org/spreadsheetml/2006/main" count="52" uniqueCount="47">
  <si>
    <t>Vodohospodářské sdružení obcí západních Čech</t>
  </si>
  <si>
    <t>Návrh rozpočtového výhledu na roky 2017 až 2020</t>
  </si>
  <si>
    <t>(v cenách bez DPH)</t>
  </si>
  <si>
    <t>v tis. Kč</t>
  </si>
  <si>
    <t>Příjmy:</t>
  </si>
  <si>
    <t>Rok 2017</t>
  </si>
  <si>
    <t>Rok 2018</t>
  </si>
  <si>
    <t>Rok 2019</t>
  </si>
  <si>
    <t>Rok 2020</t>
  </si>
  <si>
    <t>výhled</t>
  </si>
  <si>
    <t>Nájemné z infrastruktury celkem</t>
  </si>
  <si>
    <t>z toho:</t>
  </si>
  <si>
    <t xml:space="preserve">  z dlouhodobého pronájmu ve výši odpisů</t>
  </si>
  <si>
    <t xml:space="preserve">  z nájemného nad odpisy</t>
  </si>
  <si>
    <t>Výnosy z dividend</t>
  </si>
  <si>
    <t>Služby VSOZČ pro VAK</t>
  </si>
  <si>
    <t xml:space="preserve">Ostatní nedaňové příjmy </t>
  </si>
  <si>
    <t>Dotace z EU, SF, SR, obcí, krajů</t>
  </si>
  <si>
    <t>Celkem</t>
  </si>
  <si>
    <t>Výdaje:</t>
  </si>
  <si>
    <t>Investiční činnost z vlastních zdrojů:</t>
  </si>
  <si>
    <t xml:space="preserve">  z vlastních  zdrojů na  investiční výstavbu </t>
  </si>
  <si>
    <t xml:space="preserve">  snížení rozpracovanosti investic VSOZČ ve VAK</t>
  </si>
  <si>
    <t xml:space="preserve">  investiční úroky - kapitalizované</t>
  </si>
  <si>
    <t>Investiční činnost z cizích zdrojů</t>
  </si>
  <si>
    <t>Úroky z úvěrů a půjček nákladové</t>
  </si>
  <si>
    <t>Služby VAK</t>
  </si>
  <si>
    <t>Ostatní provozní náklady</t>
  </si>
  <si>
    <t>Příspěvek na provoz.nákl.sdruž.Halže, Vejprty a Balkán</t>
  </si>
  <si>
    <t>Poskytnuté příspěvky VSMOS (Chodov)</t>
  </si>
  <si>
    <t>Odvod DPH, maj. daní a daně z příjmů fin. úřadu</t>
  </si>
  <si>
    <t>Saldo</t>
  </si>
  <si>
    <t>Financování z tuzemska</t>
  </si>
  <si>
    <t>Krátkodobé</t>
  </si>
  <si>
    <t>Krátkodobé přijaté půjčky</t>
  </si>
  <si>
    <t>Uhrazené splátky krátkodobých  přijatých  půjček</t>
  </si>
  <si>
    <t>Změna stavu krátkodobých  prostř.na bank.účtech</t>
  </si>
  <si>
    <t xml:space="preserve">Dlouhodobé </t>
  </si>
  <si>
    <t>Dlouhodobé přijaté půjčky</t>
  </si>
  <si>
    <t>Splátky SFŽP (návratné půjčky)</t>
  </si>
  <si>
    <t>Splátky úvěrů od obcí</t>
  </si>
  <si>
    <t>Splátky komerčních úvěrů</t>
  </si>
  <si>
    <t>Splátky úvěrů a návratných fin. výpomocí od státu</t>
  </si>
  <si>
    <t>Výdaje včetně financování</t>
  </si>
  <si>
    <t>Výhled po celou dobu splácení závazku:</t>
  </si>
  <si>
    <t>Zůstatek nesplacených úvěrů bude k 31.12.2020 celkem za 2.657 tis.Kč. Jedná se o dlouhodobý úvěr z roku 2011 od KB na investiční akce podporované MZe (včetně úrokové dotace), který bude splacen spolu s úroky v roce 2021.</t>
  </si>
  <si>
    <t>Návrh rozpočtového výhledu na roky 2017 až 2020 k projednání na Valné hromadě VSOZČ dne 4.12.2015</t>
  </si>
</sst>
</file>

<file path=xl/styles.xml><?xml version="1.0" encoding="utf-8"?>
<styleSheet xmlns="http://schemas.openxmlformats.org/spreadsheetml/2006/main">
  <fonts count="17">
    <font>
      <sz val="10"/>
      <name val="Arial CE"/>
      <charset val="238"/>
    </font>
    <font>
      <b/>
      <sz val="18"/>
      <name val="Arial CE"/>
      <family val="2"/>
      <charset val="238"/>
    </font>
    <font>
      <b/>
      <sz val="12"/>
      <color indexed="12"/>
      <name val="Arial CE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0"/>
      <color indexed="12"/>
      <name val="Arial CE"/>
      <charset val="238"/>
    </font>
    <font>
      <b/>
      <sz val="16"/>
      <name val="Arial CE"/>
      <charset val="238"/>
    </font>
    <font>
      <b/>
      <sz val="14"/>
      <color indexed="12"/>
      <name val="Arial CE"/>
      <charset val="238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u/>
      <sz val="14"/>
      <name val="Arial CE"/>
      <charset val="238"/>
    </font>
    <font>
      <sz val="14"/>
      <color indexed="12"/>
      <name val="Arial CE"/>
      <charset val="238"/>
    </font>
    <font>
      <sz val="14"/>
      <color indexed="10"/>
      <name val="Arial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 applyFill="1" applyAlignment="1">
      <alignment horizontal="right"/>
    </xf>
    <xf numFmtId="0" fontId="8" fillId="0" borderId="0" xfId="0" applyFont="1" applyAlignment="1"/>
    <xf numFmtId="0" fontId="7" fillId="0" borderId="0" xfId="0" applyFont="1" applyAlignment="1">
      <alignment shrinkToFit="1"/>
    </xf>
    <xf numFmtId="0" fontId="9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14" fontId="3" fillId="0" borderId="3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10" fillId="0" borderId="7" xfId="0" applyFont="1" applyBorder="1"/>
    <xf numFmtId="0" fontId="3" fillId="0" borderId="7" xfId="0" applyFont="1" applyBorder="1"/>
    <xf numFmtId="14" fontId="11" fillId="0" borderId="8" xfId="0" applyNumberFormat="1" applyFont="1" applyBorder="1" applyAlignment="1">
      <alignment horizontal="center"/>
    </xf>
    <xf numFmtId="14" fontId="11" fillId="0" borderId="9" xfId="0" applyNumberFormat="1" applyFont="1" applyBorder="1" applyAlignment="1">
      <alignment horizontal="center"/>
    </xf>
    <xf numFmtId="14" fontId="11" fillId="0" borderId="1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0" xfId="0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0" fontId="10" fillId="0" borderId="0" xfId="0" applyFont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0" xfId="0" applyFont="1" applyFill="1" applyBorder="1"/>
    <xf numFmtId="0" fontId="3" fillId="0" borderId="15" xfId="0" applyFont="1" applyBorder="1"/>
    <xf numFmtId="0" fontId="3" fillId="0" borderId="16" xfId="0" applyFont="1" applyBorder="1"/>
    <xf numFmtId="3" fontId="3" fillId="0" borderId="17" xfId="0" applyNumberFormat="1" applyFont="1" applyBorder="1"/>
    <xf numFmtId="3" fontId="3" fillId="0" borderId="18" xfId="0" applyNumberFormat="1" applyFont="1" applyBorder="1"/>
    <xf numFmtId="0" fontId="10" fillId="0" borderId="16" xfId="0" applyFont="1" applyBorder="1"/>
    <xf numFmtId="14" fontId="5" fillId="0" borderId="17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14" fontId="5" fillId="0" borderId="20" xfId="0" applyNumberFormat="1" applyFont="1" applyBorder="1" applyAlignment="1">
      <alignment horizontal="center"/>
    </xf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0" fontId="3" fillId="0" borderId="21" xfId="0" applyFont="1" applyBorder="1"/>
    <xf numFmtId="0" fontId="3" fillId="0" borderId="12" xfId="0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4" xfId="0" applyNumberFormat="1" applyFont="1" applyBorder="1"/>
    <xf numFmtId="0" fontId="3" fillId="0" borderId="12" xfId="0" applyFont="1" applyFill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3" fontId="3" fillId="0" borderId="23" xfId="0" applyNumberFormat="1" applyFont="1" applyFill="1" applyBorder="1"/>
    <xf numFmtId="3" fontId="3" fillId="0" borderId="25" xfId="0" applyNumberFormat="1" applyFont="1" applyFill="1" applyBorder="1"/>
    <xf numFmtId="3" fontId="3" fillId="0" borderId="26" xfId="0" applyNumberFormat="1" applyFont="1" applyFill="1" applyBorder="1"/>
    <xf numFmtId="3" fontId="3" fillId="0" borderId="27" xfId="0" applyNumberFormat="1" applyFont="1" applyFill="1" applyBorder="1"/>
    <xf numFmtId="3" fontId="10" fillId="0" borderId="0" xfId="0" applyNumberFormat="1" applyFont="1"/>
    <xf numFmtId="0" fontId="3" fillId="0" borderId="28" xfId="0" applyFont="1" applyBorder="1"/>
    <xf numFmtId="0" fontId="3" fillId="0" borderId="8" xfId="0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3" fontId="3" fillId="0" borderId="10" xfId="0" applyNumberFormat="1" applyFont="1" applyFill="1" applyBorder="1"/>
    <xf numFmtId="0" fontId="3" fillId="0" borderId="29" xfId="0" applyFont="1" applyBorder="1"/>
    <xf numFmtId="0" fontId="3" fillId="0" borderId="17" xfId="0" applyFont="1" applyBorder="1"/>
    <xf numFmtId="3" fontId="3" fillId="0" borderId="19" xfId="0" applyNumberFormat="1" applyFont="1" applyFill="1" applyBorder="1"/>
    <xf numFmtId="3" fontId="3" fillId="0" borderId="20" xfId="0" applyNumberFormat="1" applyFont="1" applyFill="1" applyBorder="1"/>
    <xf numFmtId="0" fontId="12" fillId="0" borderId="7" xfId="0" applyFont="1" applyBorder="1"/>
    <xf numFmtId="0" fontId="12" fillId="0" borderId="0" xfId="0" applyFont="1"/>
    <xf numFmtId="0" fontId="12" fillId="0" borderId="16" xfId="0" applyFont="1" applyBorder="1"/>
    <xf numFmtId="0" fontId="12" fillId="0" borderId="16" xfId="0" applyFont="1" applyFill="1" applyBorder="1"/>
    <xf numFmtId="0" fontId="12" fillId="0" borderId="0" xfId="0" applyFont="1" applyFill="1"/>
    <xf numFmtId="0" fontId="0" fillId="0" borderId="29" xfId="0" applyBorder="1"/>
    <xf numFmtId="3" fontId="3" fillId="0" borderId="17" xfId="0" applyNumberFormat="1" applyFont="1" applyFill="1" applyBorder="1"/>
    <xf numFmtId="0" fontId="0" fillId="0" borderId="30" xfId="0" applyBorder="1"/>
    <xf numFmtId="0" fontId="3" fillId="0" borderId="3" xfId="0" applyFont="1" applyBorder="1"/>
    <xf numFmtId="0" fontId="12" fillId="0" borderId="2" xfId="0" applyFont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0" fontId="12" fillId="0" borderId="0" xfId="0" applyFont="1" applyBorder="1"/>
    <xf numFmtId="3" fontId="3" fillId="0" borderId="19" xfId="0" applyNumberFormat="1" applyFont="1" applyBorder="1"/>
    <xf numFmtId="3" fontId="3" fillId="0" borderId="20" xfId="0" applyNumberFormat="1" applyFont="1" applyBorder="1"/>
    <xf numFmtId="0" fontId="13" fillId="0" borderId="0" xfId="0" applyFont="1" applyFill="1"/>
    <xf numFmtId="3" fontId="13" fillId="0" borderId="0" xfId="0" applyNumberFormat="1" applyFont="1" applyFill="1"/>
    <xf numFmtId="0" fontId="13" fillId="0" borderId="0" xfId="0" applyFont="1"/>
    <xf numFmtId="0" fontId="14" fillId="0" borderId="0" xfId="0" applyFont="1" applyFill="1"/>
    <xf numFmtId="0" fontId="15" fillId="0" borderId="0" xfId="0" applyFont="1" applyFill="1" applyAlignment="1"/>
    <xf numFmtId="0" fontId="16" fillId="0" borderId="0" xfId="0" applyFont="1" applyFill="1"/>
    <xf numFmtId="0" fontId="0" fillId="0" borderId="0" xfId="0" applyFill="1"/>
    <xf numFmtId="0" fontId="11" fillId="0" borderId="0" xfId="0" applyFont="1" applyFill="1" applyBorder="1"/>
    <xf numFmtId="0" fontId="0" fillId="0" borderId="0" xfId="0" applyFill="1" applyAlignment="1"/>
    <xf numFmtId="0" fontId="3" fillId="0" borderId="0" xfId="0" applyFont="1" applyFill="1" applyAlignment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7" fillId="0" borderId="0" xfId="0" applyFont="1" applyAlignment="1">
      <alignment shrinkToFit="1"/>
    </xf>
    <xf numFmtId="0" fontId="13" fillId="0" borderId="0" xfId="0" applyFont="1" applyFill="1" applyAlignment="1">
      <alignment wrapText="1"/>
    </xf>
    <xf numFmtId="0" fontId="0" fillId="0" borderId="0" xfId="0" applyFill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kument_aplikace_Microsoft_Office_Word_97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1"/>
  <sheetViews>
    <sheetView tabSelected="1" topLeftCell="A31" zoomScaleNormal="100" workbookViewId="0">
      <selection activeCell="L50" sqref="L50"/>
    </sheetView>
  </sheetViews>
  <sheetFormatPr defaultColWidth="18.42578125" defaultRowHeight="12.75"/>
  <cols>
    <col min="1" max="1" width="5.28515625" customWidth="1"/>
    <col min="2" max="2" width="6.28515625" customWidth="1"/>
    <col min="3" max="3" width="18.42578125" customWidth="1"/>
    <col min="4" max="4" width="12.5703125" customWidth="1"/>
    <col min="5" max="6" width="18.42578125" customWidth="1"/>
    <col min="7" max="10" width="16.7109375" customWidth="1"/>
  </cols>
  <sheetData>
    <row r="1" spans="2:12" ht="23.25">
      <c r="B1" s="1"/>
      <c r="G1" s="2"/>
      <c r="H1" s="2"/>
      <c r="I1" s="2"/>
      <c r="J1" s="2"/>
    </row>
    <row r="2" spans="2:12" ht="18">
      <c r="B2" s="3"/>
      <c r="C2" s="3"/>
      <c r="D2" s="93" t="s">
        <v>0</v>
      </c>
      <c r="E2" s="94"/>
      <c r="F2" s="94"/>
      <c r="G2" s="94"/>
      <c r="H2" s="94"/>
      <c r="I2" s="94"/>
    </row>
    <row r="3" spans="2:12" ht="15">
      <c r="B3" s="4"/>
    </row>
    <row r="5" spans="2:12" s="88" customFormat="1" ht="18">
      <c r="B5" s="91"/>
      <c r="C5" s="92"/>
      <c r="D5" s="92"/>
      <c r="E5" s="92"/>
      <c r="F5" s="92"/>
      <c r="G5" s="92"/>
      <c r="H5" s="92"/>
      <c r="I5" s="92"/>
      <c r="J5" s="92"/>
      <c r="K5" s="92"/>
      <c r="L5" s="90"/>
    </row>
    <row r="6" spans="2:12">
      <c r="J6" s="5"/>
    </row>
    <row r="7" spans="2:12" ht="20.25">
      <c r="B7" s="95" t="s">
        <v>1</v>
      </c>
      <c r="C7" s="95"/>
      <c r="D7" s="95"/>
      <c r="E7" s="95"/>
      <c r="F7" s="95"/>
      <c r="G7" s="95"/>
      <c r="H7" s="95"/>
      <c r="I7" s="95"/>
      <c r="J7" s="95"/>
    </row>
    <row r="8" spans="2:12" ht="20.25">
      <c r="B8" s="6" t="s">
        <v>2</v>
      </c>
      <c r="C8" s="7"/>
      <c r="D8" s="7"/>
      <c r="E8" s="7"/>
      <c r="F8" s="7"/>
      <c r="G8" s="7"/>
      <c r="H8" s="7"/>
      <c r="I8" s="7"/>
      <c r="J8" s="7"/>
    </row>
    <row r="10" spans="2:12" ht="13.5" thickBot="1">
      <c r="G10" s="8"/>
      <c r="H10" s="8"/>
      <c r="I10" s="8"/>
      <c r="J10" s="8" t="s">
        <v>3</v>
      </c>
    </row>
    <row r="11" spans="2:12" s="3" customFormat="1" ht="18">
      <c r="B11" s="9"/>
      <c r="C11" s="10" t="s">
        <v>4</v>
      </c>
      <c r="D11" s="10"/>
      <c r="E11" s="10"/>
      <c r="F11" s="10"/>
      <c r="G11" s="11" t="s">
        <v>5</v>
      </c>
      <c r="H11" s="12" t="s">
        <v>6</v>
      </c>
      <c r="I11" s="12" t="s">
        <v>7</v>
      </c>
      <c r="J11" s="13" t="s">
        <v>8</v>
      </c>
    </row>
    <row r="12" spans="2:12" s="3" customFormat="1" ht="18.75" thickBot="1">
      <c r="B12" s="14"/>
      <c r="C12" s="15"/>
      <c r="D12" s="16"/>
      <c r="E12" s="16"/>
      <c r="F12" s="16"/>
      <c r="G12" s="17" t="s">
        <v>9</v>
      </c>
      <c r="H12" s="18" t="s">
        <v>9</v>
      </c>
      <c r="I12" s="18" t="s">
        <v>9</v>
      </c>
      <c r="J12" s="19" t="s">
        <v>9</v>
      </c>
    </row>
    <row r="13" spans="2:12" s="25" customFormat="1" ht="18">
      <c r="B13" s="20">
        <v>1</v>
      </c>
      <c r="C13" s="21" t="s">
        <v>10</v>
      </c>
      <c r="D13" s="21"/>
      <c r="E13" s="21"/>
      <c r="F13" s="21"/>
      <c r="G13" s="22">
        <f>G15+G16</f>
        <v>99210</v>
      </c>
      <c r="H13" s="23">
        <f>H15+H16</f>
        <v>99660</v>
      </c>
      <c r="I13" s="23">
        <f>I15+I16</f>
        <v>100110</v>
      </c>
      <c r="J13" s="24">
        <f>J15+J16</f>
        <v>100560</v>
      </c>
    </row>
    <row r="14" spans="2:12" s="3" customFormat="1" ht="18">
      <c r="B14" s="20"/>
      <c r="C14" s="21" t="s">
        <v>11</v>
      </c>
      <c r="D14" s="21"/>
      <c r="E14" s="21"/>
      <c r="F14" s="21"/>
      <c r="G14" s="26"/>
      <c r="H14" s="27"/>
      <c r="I14" s="27"/>
      <c r="J14" s="28"/>
    </row>
    <row r="15" spans="2:12" s="3" customFormat="1" ht="18">
      <c r="B15" s="20">
        <v>2</v>
      </c>
      <c r="C15" s="21" t="s">
        <v>12</v>
      </c>
      <c r="D15" s="21"/>
      <c r="E15" s="21"/>
      <c r="F15" s="21"/>
      <c r="G15" s="22">
        <v>96710</v>
      </c>
      <c r="H15" s="23">
        <v>97160</v>
      </c>
      <c r="I15" s="23">
        <v>97610</v>
      </c>
      <c r="J15" s="24">
        <v>98060</v>
      </c>
    </row>
    <row r="16" spans="2:12" s="3" customFormat="1" ht="18">
      <c r="B16" s="20">
        <v>3</v>
      </c>
      <c r="C16" s="21" t="s">
        <v>13</v>
      </c>
      <c r="D16" s="21"/>
      <c r="E16" s="21"/>
      <c r="F16" s="21"/>
      <c r="G16" s="22">
        <v>2500</v>
      </c>
      <c r="H16" s="23">
        <v>2500</v>
      </c>
      <c r="I16" s="23">
        <v>2500</v>
      </c>
      <c r="J16" s="24">
        <v>2500</v>
      </c>
    </row>
    <row r="17" spans="2:10" s="3" customFormat="1" ht="18">
      <c r="B17" s="20">
        <v>4</v>
      </c>
      <c r="C17" s="21" t="s">
        <v>14</v>
      </c>
      <c r="D17" s="21"/>
      <c r="E17" s="21"/>
      <c r="F17" s="21"/>
      <c r="G17" s="29">
        <v>12143</v>
      </c>
      <c r="H17" s="30">
        <v>12300</v>
      </c>
      <c r="I17" s="30">
        <v>12441</v>
      </c>
      <c r="J17" s="31">
        <v>12560</v>
      </c>
    </row>
    <row r="18" spans="2:10" s="25" customFormat="1" ht="18">
      <c r="B18" s="20">
        <v>5</v>
      </c>
      <c r="C18" s="32" t="s">
        <v>15</v>
      </c>
      <c r="D18" s="32"/>
      <c r="E18" s="21"/>
      <c r="F18" s="21"/>
      <c r="G18" s="22">
        <f>4560+40</f>
        <v>4600</v>
      </c>
      <c r="H18" s="23">
        <f t="shared" ref="H18:J18" si="0">4560+40</f>
        <v>4600</v>
      </c>
      <c r="I18" s="23">
        <f t="shared" si="0"/>
        <v>4600</v>
      </c>
      <c r="J18" s="24">
        <f t="shared" si="0"/>
        <v>4600</v>
      </c>
    </row>
    <row r="19" spans="2:10" s="25" customFormat="1" ht="18">
      <c r="B19" s="20">
        <v>6</v>
      </c>
      <c r="C19" s="32" t="s">
        <v>16</v>
      </c>
      <c r="D19" s="32"/>
      <c r="E19" s="21"/>
      <c r="F19" s="21"/>
      <c r="G19" s="22">
        <v>460</v>
      </c>
      <c r="H19" s="23">
        <v>460</v>
      </c>
      <c r="I19" s="23">
        <v>460</v>
      </c>
      <c r="J19" s="24">
        <v>460</v>
      </c>
    </row>
    <row r="20" spans="2:10" s="25" customFormat="1" ht="18.75" thickBot="1">
      <c r="B20" s="20">
        <v>7</v>
      </c>
      <c r="C20" s="32" t="s">
        <v>17</v>
      </c>
      <c r="D20" s="32"/>
      <c r="E20" s="32"/>
      <c r="F20" s="21"/>
      <c r="G20" s="29">
        <f>832+16110+8000</f>
        <v>24942</v>
      </c>
      <c r="H20" s="30">
        <f>613+6663+3000</f>
        <v>10276</v>
      </c>
      <c r="I20" s="30">
        <v>393</v>
      </c>
      <c r="J20" s="31">
        <v>174</v>
      </c>
    </row>
    <row r="21" spans="2:10" s="25" customFormat="1" ht="18.75" thickBot="1">
      <c r="B21" s="33">
        <v>8</v>
      </c>
      <c r="C21" s="34" t="s">
        <v>18</v>
      </c>
      <c r="D21" s="34"/>
      <c r="E21" s="34"/>
      <c r="F21" s="34"/>
      <c r="G21" s="35">
        <f>SUM(G15:G20)</f>
        <v>141355</v>
      </c>
      <c r="H21" s="35">
        <f>SUM(H15:H20)</f>
        <v>127296</v>
      </c>
      <c r="I21" s="35">
        <f>SUM(I15:I20)</f>
        <v>118004</v>
      </c>
      <c r="J21" s="36">
        <f>SUM(J15:J20)</f>
        <v>118354</v>
      </c>
    </row>
    <row r="22" spans="2:10" s="3" customFormat="1" ht="18.75" thickBot="1">
      <c r="B22" s="34"/>
      <c r="C22" s="34"/>
      <c r="D22" s="34"/>
      <c r="E22" s="34"/>
      <c r="F22" s="34"/>
      <c r="G22" s="37"/>
      <c r="H22" s="37"/>
      <c r="I22" s="37"/>
      <c r="J22" s="37"/>
    </row>
    <row r="23" spans="2:10" s="3" customFormat="1" ht="18.75" thickBot="1">
      <c r="B23" s="33"/>
      <c r="C23" s="34" t="s">
        <v>19</v>
      </c>
      <c r="D23" s="34"/>
      <c r="E23" s="34"/>
      <c r="F23" s="34"/>
      <c r="G23" s="38"/>
      <c r="H23" s="39"/>
      <c r="I23" s="39"/>
      <c r="J23" s="40"/>
    </row>
    <row r="24" spans="2:10" s="25" customFormat="1" ht="18">
      <c r="B24" s="9">
        <v>9</v>
      </c>
      <c r="C24" s="10" t="s">
        <v>20</v>
      </c>
      <c r="D24" s="10"/>
      <c r="E24" s="10"/>
      <c r="F24" s="10"/>
      <c r="G24" s="41">
        <f>SUM(G26:G28)</f>
        <v>59781</v>
      </c>
      <c r="H24" s="42">
        <f>SUM(H26:H28)</f>
        <v>70814</v>
      </c>
      <c r="I24" s="42">
        <f>SUM(I26:I28)</f>
        <v>84554</v>
      </c>
      <c r="J24" s="43">
        <f>SUM(J26:J28)</f>
        <v>94949</v>
      </c>
    </row>
    <row r="25" spans="2:10" s="3" customFormat="1" ht="18">
      <c r="B25" s="44"/>
      <c r="C25" s="45" t="s">
        <v>11</v>
      </c>
      <c r="D25" s="21"/>
      <c r="E25" s="21"/>
      <c r="F25" s="21"/>
      <c r="G25" s="46"/>
      <c r="H25" s="47"/>
      <c r="I25" s="47"/>
      <c r="J25" s="48"/>
    </row>
    <row r="26" spans="2:10" s="3" customFormat="1" ht="18">
      <c r="B26" s="44">
        <v>10</v>
      </c>
      <c r="C26" s="45" t="s">
        <v>21</v>
      </c>
      <c r="D26" s="21"/>
      <c r="E26" s="21"/>
      <c r="F26" s="21"/>
      <c r="G26" s="29">
        <v>59618</v>
      </c>
      <c r="H26" s="30">
        <v>70716</v>
      </c>
      <c r="I26" s="30">
        <v>84554</v>
      </c>
      <c r="J26" s="31">
        <v>94949</v>
      </c>
    </row>
    <row r="27" spans="2:10" s="3" customFormat="1" ht="18">
      <c r="B27" s="44">
        <v>11</v>
      </c>
      <c r="C27" s="45" t="s">
        <v>22</v>
      </c>
      <c r="D27" s="21"/>
      <c r="E27" s="21"/>
      <c r="F27" s="21"/>
      <c r="G27" s="29"/>
      <c r="H27" s="30"/>
      <c r="I27" s="30"/>
      <c r="J27" s="31"/>
    </row>
    <row r="28" spans="2:10" s="3" customFormat="1" ht="18">
      <c r="B28" s="44">
        <v>12</v>
      </c>
      <c r="C28" s="49" t="s">
        <v>23</v>
      </c>
      <c r="D28" s="32"/>
      <c r="E28" s="32"/>
      <c r="F28" s="21"/>
      <c r="G28" s="29">
        <v>163</v>
      </c>
      <c r="H28" s="30">
        <v>98</v>
      </c>
      <c r="I28" s="30"/>
      <c r="J28" s="31"/>
    </row>
    <row r="29" spans="2:10" s="3" customFormat="1" ht="18" customHeight="1">
      <c r="B29" s="50">
        <v>13</v>
      </c>
      <c r="C29" s="51" t="s">
        <v>24</v>
      </c>
      <c r="D29" s="52"/>
      <c r="E29" s="52"/>
      <c r="F29" s="52"/>
      <c r="G29" s="53">
        <f>G20-832+G45</f>
        <v>26850</v>
      </c>
      <c r="H29" s="53">
        <f>H20-613+H45</f>
        <v>11105</v>
      </c>
      <c r="I29" s="54"/>
      <c r="J29" s="55"/>
    </row>
    <row r="30" spans="2:10" s="25" customFormat="1" ht="18">
      <c r="B30" s="44">
        <v>14</v>
      </c>
      <c r="C30" s="45" t="s">
        <v>25</v>
      </c>
      <c r="D30" s="21"/>
      <c r="E30" s="21"/>
      <c r="F30" s="21"/>
      <c r="G30" s="29">
        <v>1731</v>
      </c>
      <c r="H30" s="30">
        <v>1227</v>
      </c>
      <c r="I30" s="30">
        <v>859</v>
      </c>
      <c r="J30" s="31">
        <v>469</v>
      </c>
    </row>
    <row r="31" spans="2:10" s="25" customFormat="1" ht="18">
      <c r="B31" s="44">
        <v>15</v>
      </c>
      <c r="C31" s="45" t="s">
        <v>26</v>
      </c>
      <c r="D31" s="21"/>
      <c r="E31" s="21"/>
      <c r="F31" s="21"/>
      <c r="G31" s="29">
        <f>4560+996</f>
        <v>5556</v>
      </c>
      <c r="H31" s="30">
        <f t="shared" ref="H31:J31" si="1">4560+996</f>
        <v>5556</v>
      </c>
      <c r="I31" s="30">
        <f t="shared" si="1"/>
        <v>5556</v>
      </c>
      <c r="J31" s="31">
        <f t="shared" si="1"/>
        <v>5556</v>
      </c>
    </row>
    <row r="32" spans="2:10" s="25" customFormat="1" ht="18">
      <c r="B32" s="44">
        <v>16</v>
      </c>
      <c r="C32" s="45" t="s">
        <v>27</v>
      </c>
      <c r="D32" s="21"/>
      <c r="E32" s="21"/>
      <c r="F32" s="21"/>
      <c r="G32" s="29">
        <f>(2500+4560)-G31-G33-G34-121</f>
        <v>1238</v>
      </c>
      <c r="H32" s="29">
        <f>(2500+4560)-H31-H33-H34-121</f>
        <v>1238</v>
      </c>
      <c r="I32" s="29">
        <f>(2500+4560)-I31-I33-I34-121</f>
        <v>1238</v>
      </c>
      <c r="J32" s="56">
        <f>(2500+4560)-J31-J33-J34-121</f>
        <v>1238</v>
      </c>
    </row>
    <row r="33" spans="2:11" s="25" customFormat="1" ht="18">
      <c r="B33" s="44">
        <v>17</v>
      </c>
      <c r="C33" s="45" t="s">
        <v>28</v>
      </c>
      <c r="D33" s="21"/>
      <c r="E33" s="21"/>
      <c r="F33" s="32"/>
      <c r="G33" s="29">
        <v>145</v>
      </c>
      <c r="H33" s="30">
        <v>145</v>
      </c>
      <c r="I33" s="30">
        <v>145</v>
      </c>
      <c r="J33" s="31">
        <v>145</v>
      </c>
    </row>
    <row r="34" spans="2:11" s="25" customFormat="1" ht="18">
      <c r="B34" s="44">
        <v>18</v>
      </c>
      <c r="C34" s="45" t="s">
        <v>29</v>
      </c>
      <c r="D34" s="21"/>
      <c r="E34" s="21"/>
      <c r="F34" s="21"/>
      <c r="G34" s="29"/>
      <c r="H34" s="30"/>
      <c r="I34" s="30"/>
      <c r="J34" s="31"/>
      <c r="K34" s="57"/>
    </row>
    <row r="35" spans="2:11" s="25" customFormat="1" ht="18.75" thickBot="1">
      <c r="B35" s="58">
        <v>19</v>
      </c>
      <c r="C35" s="59" t="s">
        <v>30</v>
      </c>
      <c r="D35" s="16"/>
      <c r="E35" s="16"/>
      <c r="F35" s="16"/>
      <c r="G35" s="60">
        <v>121</v>
      </c>
      <c r="H35" s="61">
        <v>121</v>
      </c>
      <c r="I35" s="61">
        <v>121</v>
      </c>
      <c r="J35" s="62">
        <v>121</v>
      </c>
      <c r="K35" s="57"/>
    </row>
    <row r="36" spans="2:11" s="25" customFormat="1" ht="18.75" thickBot="1">
      <c r="B36" s="63">
        <v>20</v>
      </c>
      <c r="C36" s="64" t="s">
        <v>18</v>
      </c>
      <c r="D36" s="34"/>
      <c r="E36" s="34"/>
      <c r="F36" s="34"/>
      <c r="G36" s="35">
        <f>SUM(G29:G35)+G24</f>
        <v>95422</v>
      </c>
      <c r="H36" s="65">
        <f>SUM(H29:H35)+H24</f>
        <v>90206</v>
      </c>
      <c r="I36" s="65">
        <f>SUM(I29:I35)+I24</f>
        <v>92473</v>
      </c>
      <c r="J36" s="66">
        <f>SUM(J29:J35)+J24</f>
        <v>102478</v>
      </c>
    </row>
    <row r="37" spans="2:11" s="25" customFormat="1" ht="18.75" thickBot="1">
      <c r="B37" s="63">
        <v>21</v>
      </c>
      <c r="C37" s="64" t="s">
        <v>31</v>
      </c>
      <c r="D37" s="34"/>
      <c r="E37" s="67"/>
      <c r="F37" s="34"/>
      <c r="G37" s="35">
        <f>G21-G36</f>
        <v>45933</v>
      </c>
      <c r="H37" s="65">
        <f>H21-H36</f>
        <v>37090</v>
      </c>
      <c r="I37" s="65">
        <f>I21-I36</f>
        <v>25531</v>
      </c>
      <c r="J37" s="66">
        <f>J21-J36</f>
        <v>15876</v>
      </c>
    </row>
    <row r="38" spans="2:11" ht="18.75" thickBot="1">
      <c r="C38" s="68"/>
      <c r="D38" s="68"/>
      <c r="E38" s="34"/>
      <c r="F38" s="68"/>
      <c r="G38" s="69"/>
      <c r="H38" s="70"/>
      <c r="I38" s="70"/>
      <c r="J38" s="71"/>
    </row>
    <row r="39" spans="2:11" ht="18.75" thickBot="1">
      <c r="B39" s="72"/>
      <c r="C39" s="64" t="s">
        <v>32</v>
      </c>
      <c r="D39" s="34"/>
      <c r="E39" s="34"/>
      <c r="F39" s="69"/>
      <c r="G39" s="73">
        <f>SUM(G41:G49)</f>
        <v>-45933</v>
      </c>
      <c r="H39" s="65">
        <f>SUM(H41:H49)</f>
        <v>-37090</v>
      </c>
      <c r="I39" s="65">
        <f>SUM(I41:I49)</f>
        <v>-25531</v>
      </c>
      <c r="J39" s="66">
        <f>SUM(J41:J49)</f>
        <v>-15876</v>
      </c>
    </row>
    <row r="40" spans="2:11" ht="18">
      <c r="B40" s="74"/>
      <c r="C40" s="75" t="s">
        <v>33</v>
      </c>
      <c r="D40" s="10"/>
      <c r="E40" s="10"/>
      <c r="F40" s="76"/>
      <c r="G40" s="77"/>
      <c r="H40" s="77"/>
      <c r="I40" s="77"/>
      <c r="J40" s="78"/>
    </row>
    <row r="41" spans="2:11" ht="18">
      <c r="B41" s="20">
        <v>22</v>
      </c>
      <c r="C41" s="21" t="s">
        <v>34</v>
      </c>
      <c r="D41" s="21"/>
      <c r="E41" s="21"/>
      <c r="F41" s="79"/>
      <c r="G41" s="30"/>
      <c r="H41" s="30"/>
      <c r="I41" s="30"/>
      <c r="J41" s="31"/>
    </row>
    <row r="42" spans="2:11" ht="18">
      <c r="B42" s="20">
        <v>23</v>
      </c>
      <c r="C42" s="21" t="s">
        <v>35</v>
      </c>
      <c r="D42" s="21"/>
      <c r="E42" s="21"/>
      <c r="F42" s="79"/>
      <c r="G42" s="30"/>
      <c r="H42" s="30">
        <v>-10000</v>
      </c>
      <c r="I42" s="30"/>
      <c r="J42" s="31"/>
    </row>
    <row r="43" spans="2:11" ht="18">
      <c r="B43" s="20">
        <v>24</v>
      </c>
      <c r="C43" s="21" t="s">
        <v>36</v>
      </c>
      <c r="D43" s="21"/>
      <c r="E43" s="21"/>
      <c r="F43" s="21"/>
      <c r="G43" s="30"/>
      <c r="H43" s="30"/>
      <c r="I43" s="30"/>
      <c r="J43" s="31"/>
    </row>
    <row r="44" spans="2:11" ht="18">
      <c r="B44" s="20"/>
      <c r="C44" s="21" t="s">
        <v>37</v>
      </c>
      <c r="D44" s="21"/>
      <c r="E44" s="21"/>
      <c r="F44" s="21"/>
      <c r="G44" s="22"/>
      <c r="H44" s="30"/>
      <c r="I44" s="30"/>
      <c r="J44" s="31"/>
    </row>
    <row r="45" spans="2:11" ht="18">
      <c r="B45" s="20">
        <v>25</v>
      </c>
      <c r="C45" s="21" t="s">
        <v>38</v>
      </c>
      <c r="D45" s="21"/>
      <c r="E45" s="21"/>
      <c r="F45" s="21"/>
      <c r="G45" s="29">
        <v>2740</v>
      </c>
      <c r="H45" s="30">
        <v>1442</v>
      </c>
      <c r="I45" s="30"/>
      <c r="J45" s="31"/>
    </row>
    <row r="46" spans="2:11" ht="18">
      <c r="B46" s="20">
        <v>26</v>
      </c>
      <c r="C46" s="21" t="s">
        <v>39</v>
      </c>
      <c r="D46" s="21"/>
      <c r="E46" s="21"/>
      <c r="F46" s="21"/>
      <c r="G46" s="29"/>
      <c r="H46" s="30"/>
      <c r="I46" s="30"/>
      <c r="J46" s="31"/>
    </row>
    <row r="47" spans="2:11" ht="18">
      <c r="B47" s="20">
        <v>27</v>
      </c>
      <c r="C47" s="32" t="s">
        <v>40</v>
      </c>
      <c r="D47" s="32"/>
      <c r="E47" s="32"/>
      <c r="F47" s="21"/>
      <c r="G47" s="29"/>
      <c r="H47" s="30"/>
      <c r="I47" s="30"/>
      <c r="J47" s="31"/>
    </row>
    <row r="48" spans="2:11" ht="18">
      <c r="B48" s="20">
        <v>28</v>
      </c>
      <c r="C48" s="21" t="s">
        <v>41</v>
      </c>
      <c r="D48" s="21"/>
      <c r="E48" s="21"/>
      <c r="F48" s="21"/>
      <c r="G48" s="29">
        <f>-8200-10636-10772-17077</f>
        <v>-46685</v>
      </c>
      <c r="H48" s="29">
        <f>-10636-10772-2846-4278</f>
        <v>-28532</v>
      </c>
      <c r="I48" s="30">
        <f>-10636-5377-5240-4278</f>
        <v>-25531</v>
      </c>
      <c r="J48" s="31">
        <f>-10636-5240</f>
        <v>-15876</v>
      </c>
    </row>
    <row r="49" spans="2:10" ht="18.75" thickBot="1">
      <c r="B49" s="14">
        <v>29</v>
      </c>
      <c r="C49" s="16" t="s">
        <v>42</v>
      </c>
      <c r="D49" s="16"/>
      <c r="E49" s="16"/>
      <c r="F49" s="16"/>
      <c r="G49" s="60">
        <v>-1988</v>
      </c>
      <c r="H49" s="61"/>
      <c r="I49" s="61"/>
      <c r="J49" s="62"/>
    </row>
    <row r="50" spans="2:10" ht="18.75" thickBot="1">
      <c r="B50" s="21"/>
      <c r="C50" s="21"/>
      <c r="D50" s="21"/>
      <c r="E50" s="34"/>
      <c r="F50" s="21"/>
      <c r="G50" s="69"/>
      <c r="H50" s="69"/>
      <c r="I50" s="69"/>
      <c r="J50" s="68"/>
    </row>
    <row r="51" spans="2:10" ht="18.75" thickBot="1">
      <c r="B51" s="33">
        <v>30</v>
      </c>
      <c r="C51" s="34" t="s">
        <v>43</v>
      </c>
      <c r="D51" s="34"/>
      <c r="E51" s="34"/>
      <c r="F51" s="34"/>
      <c r="G51" s="35">
        <f>G36-G39</f>
        <v>141355</v>
      </c>
      <c r="H51" s="80">
        <f>H36-H39</f>
        <v>127296</v>
      </c>
      <c r="I51" s="80">
        <f>I36-I39</f>
        <v>118004</v>
      </c>
      <c r="J51" s="81">
        <f>J36-J39</f>
        <v>118354</v>
      </c>
    </row>
    <row r="52" spans="2:10" ht="18">
      <c r="B52" s="21"/>
      <c r="C52" s="21"/>
      <c r="D52" s="21"/>
      <c r="F52" s="21"/>
    </row>
    <row r="53" spans="2:10" s="84" customFormat="1" ht="18">
      <c r="B53" s="82"/>
      <c r="C53" s="82"/>
      <c r="D53" s="82"/>
      <c r="E53" s="82"/>
      <c r="F53" s="82"/>
      <c r="G53" s="83"/>
      <c r="H53" s="83"/>
      <c r="I53" s="83"/>
      <c r="J53" s="83"/>
    </row>
    <row r="54" spans="2:10" s="84" customFormat="1" ht="18">
      <c r="B54" s="85" t="s">
        <v>44</v>
      </c>
      <c r="C54" s="82"/>
      <c r="D54" s="82"/>
      <c r="E54" s="82"/>
      <c r="F54" s="82"/>
      <c r="G54" s="83"/>
      <c r="H54" s="83"/>
      <c r="I54" s="83"/>
      <c r="J54" s="83"/>
    </row>
    <row r="55" spans="2:10" s="84" customFormat="1" ht="44.25" customHeight="1">
      <c r="B55" s="96" t="s">
        <v>45</v>
      </c>
      <c r="C55" s="97"/>
      <c r="D55" s="97"/>
      <c r="E55" s="97"/>
      <c r="F55" s="97"/>
      <c r="G55" s="97"/>
      <c r="H55" s="97"/>
      <c r="I55" s="97"/>
      <c r="J55" s="97"/>
    </row>
    <row r="56" spans="2:10" s="84" customFormat="1" ht="18">
      <c r="B56" s="86"/>
      <c r="C56" s="87"/>
      <c r="D56" s="82"/>
      <c r="E56" s="82"/>
      <c r="F56" s="82"/>
      <c r="G56" s="82"/>
      <c r="H56" s="82"/>
      <c r="I56" s="82"/>
      <c r="J56" s="82"/>
    </row>
    <row r="57" spans="2:10">
      <c r="B57" s="88"/>
      <c r="C57" s="88"/>
      <c r="D57" s="88"/>
      <c r="E57" s="88"/>
      <c r="F57" s="88"/>
      <c r="G57" s="88"/>
      <c r="H57" s="88"/>
      <c r="I57" s="88"/>
      <c r="J57" s="88"/>
    </row>
    <row r="58" spans="2:10">
      <c r="B58" s="88"/>
      <c r="C58" s="88"/>
      <c r="D58" s="88"/>
      <c r="E58" s="88"/>
      <c r="F58" s="88"/>
      <c r="G58" s="88"/>
      <c r="H58" s="88"/>
      <c r="I58" s="88"/>
      <c r="J58" s="88"/>
    </row>
    <row r="59" spans="2:10">
      <c r="B59" s="88"/>
      <c r="C59" s="88"/>
      <c r="D59" s="88"/>
      <c r="E59" s="88"/>
      <c r="F59" s="88"/>
      <c r="G59" s="88"/>
      <c r="H59" s="88"/>
      <c r="I59" s="88"/>
      <c r="J59" s="88"/>
    </row>
    <row r="60" spans="2:10">
      <c r="B60" s="88"/>
      <c r="C60" s="88"/>
      <c r="D60" s="88"/>
      <c r="E60" s="88"/>
      <c r="F60" s="88"/>
      <c r="G60" s="88"/>
      <c r="H60" s="88"/>
      <c r="I60" s="88"/>
      <c r="J60" s="88"/>
    </row>
    <row r="61" spans="2:10">
      <c r="B61" s="88"/>
      <c r="C61" s="89" t="s">
        <v>46</v>
      </c>
      <c r="D61" s="88"/>
      <c r="E61" s="88"/>
      <c r="F61" s="88"/>
      <c r="G61" s="88"/>
      <c r="H61" s="88"/>
      <c r="I61" s="88"/>
      <c r="J61" s="88"/>
    </row>
  </sheetData>
  <mergeCells count="3">
    <mergeCell ref="D2:I2"/>
    <mergeCell ref="B7:J7"/>
    <mergeCell ref="B55:J55"/>
  </mergeCells>
  <pageMargins left="0.78740157499999996" right="0.78740157499999996" top="0.984251969" bottom="0.984251969" header="0.4921259845" footer="0.4921259845"/>
  <pageSetup paperSize="9" scale="59" orientation="portrait" horizontalDpi="4294967293" r:id="rId1"/>
  <headerFooter alignWithMargins="0"/>
  <legacyDrawing r:id="rId2"/>
  <oleObjects>
    <oleObject progId="Word.Document.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Výhled_2017až2020</vt:lpstr>
    </vt:vector>
  </TitlesOfParts>
  <Company>Vodakva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Holaskova, Jana</dc:creator>
  <cp:lastModifiedBy>Biba, Jaroslav</cp:lastModifiedBy>
  <cp:lastPrinted>2015-10-20T12:18:10Z</cp:lastPrinted>
  <dcterms:created xsi:type="dcterms:W3CDTF">2015-10-05T12:09:50Z</dcterms:created>
  <dcterms:modified xsi:type="dcterms:W3CDTF">2015-10-26T07:57:20Z</dcterms:modified>
</cp:coreProperties>
</file>